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200" windowHeight="11295" tabRatio="616" firstSheet="1" activeTab="2"/>
  </bookViews>
  <sheets>
    <sheet name="Копия" sheetId="1" state="hidden" r:id="rId1"/>
    <sheet name="Номенклатура" sheetId="2" r:id="rId2"/>
    <sheet name="Шаблон" sheetId="3" r:id="rId3"/>
  </sheets>
  <definedNames>
    <definedName name="Номенклатура">OFFSET('Номенклатура'!$A$2,0,0,COUNTA('Номенклатура'!$A:$A)-1,1)</definedName>
  </definedNames>
  <calcPr fullCalcOnLoad="1"/>
</workbook>
</file>

<file path=xl/sharedStrings.xml><?xml version="1.0" encoding="utf-8"?>
<sst xmlns="http://schemas.openxmlformats.org/spreadsheetml/2006/main" count="53" uniqueCount="34">
  <si>
    <t>№</t>
  </si>
  <si>
    <t>Товарный чек №</t>
  </si>
  <si>
    <t>Ед. изм.</t>
  </si>
  <si>
    <t>Наименование товара</t>
  </si>
  <si>
    <t>Беляш</t>
  </si>
  <si>
    <t>Лаваш</t>
  </si>
  <si>
    <t>Лепешка сметанная</t>
  </si>
  <si>
    <t>Пирожок с картошкой</t>
  </si>
  <si>
    <t>Пирожок с луком и яйцом</t>
  </si>
  <si>
    <t>Пирожок с повидлом</t>
  </si>
  <si>
    <t>Самса</t>
  </si>
  <si>
    <t>Хот-дог</t>
  </si>
  <si>
    <t>шт</t>
  </si>
  <si>
    <t>Кол-во</t>
  </si>
  <si>
    <t>Цена</t>
  </si>
  <si>
    <t>Сумма</t>
  </si>
  <si>
    <t>Итого:</t>
  </si>
  <si>
    <t>До 7 разрядов</t>
  </si>
  <si>
    <t>Вход</t>
  </si>
  <si>
    <t>Выход</t>
  </si>
  <si>
    <t>Продавец  ____________</t>
  </si>
  <si>
    <t>Чебурек</t>
  </si>
  <si>
    <t>Наименование организации или ИП, ИНН (можно добавить адрес, телефон)</t>
  </si>
  <si>
    <t>Если необходимо исправить ошибку и сохранить чек под тем же номером, удалите неправильный чек, а номер в шаблоне измените вручную.</t>
  </si>
  <si>
    <t>Очистка шаблона закреплена за отдельной кнопкой на случай необходимости подкорректировать исходные данные</t>
  </si>
  <si>
    <t>и чтобы не заполнять их заново.</t>
  </si>
  <si>
    <t>Новые листы копируются со скрытого листа «Копия», в котором можно дополнительно настроить ширину столбцов и заливку ячеек.</t>
  </si>
  <si>
    <t>Для этого придется его отобразить. Скрывать обратно не обязательно, программа сама его скроет при сохранении очередного чека.</t>
  </si>
  <si>
    <t>Здесь же можно изменить название документа «Товарный чек №» на «Накладная №».</t>
  </si>
  <si>
    <t>Кнопка «Сохранить» копирует товарный чек на новый лист для хранения и печати,</t>
  </si>
  <si>
    <t>Кнопка «Очистить» удаляет записи из шаблона, чтобы не удалять их вручную.</t>
  </si>
  <si>
    <t>Сохранить два чека с одинаковыми датой и номером невозможно.</t>
  </si>
  <si>
    <t>удаляет лишние строки и увеличивает номер чека на единицу.</t>
  </si>
  <si>
    <t>В строке №50 замените «Продавец _____» на «Сдал _____» и «Принял _____»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</si>
</sst>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######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26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26" fillId="0" borderId="0" xfId="0" applyFont="1" applyAlignment="1">
      <alignment horizontal="right"/>
    </xf>
    <xf numFmtId="0" fontId="26" fillId="0" borderId="11" xfId="0" applyFont="1" applyBorder="1" applyAlignment="1">
      <alignment horizontal="center"/>
    </xf>
    <xf numFmtId="49" fontId="0" fillId="0" borderId="10" xfId="0" applyNumberForma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2" fontId="26" fillId="0" borderId="10" xfId="0" applyNumberFormat="1" applyFont="1" applyBorder="1" applyAlignment="1">
      <alignment horizontal="center" vertical="center"/>
    </xf>
    <xf numFmtId="2" fontId="0" fillId="0" borderId="0" xfId="0" applyNumberFormat="1" applyAlignment="1">
      <alignment horizontal="right"/>
    </xf>
    <xf numFmtId="2" fontId="26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33" borderId="10" xfId="0" applyFill="1" applyBorder="1" applyAlignment="1" applyProtection="1">
      <alignment/>
      <protection/>
    </xf>
    <xf numFmtId="2" fontId="0" fillId="33" borderId="10" xfId="0" applyNumberFormat="1" applyFill="1" applyBorder="1" applyAlignment="1" applyProtection="1">
      <alignment/>
      <protection/>
    </xf>
    <xf numFmtId="0" fontId="0" fillId="0" borderId="12" xfId="0" applyFill="1" applyBorder="1" applyAlignment="1" applyProtection="1">
      <alignment/>
      <protection/>
    </xf>
    <xf numFmtId="0" fontId="0" fillId="0" borderId="13" xfId="0" applyFill="1" applyBorder="1" applyAlignment="1" applyProtection="1">
      <alignment/>
      <protection/>
    </xf>
    <xf numFmtId="164" fontId="0" fillId="0" borderId="12" xfId="0" applyNumberFormat="1" applyFill="1" applyBorder="1" applyAlignment="1" applyProtection="1">
      <alignment/>
      <protection/>
    </xf>
    <xf numFmtId="0" fontId="0" fillId="34" borderId="10" xfId="0" applyFill="1" applyBorder="1" applyAlignment="1" applyProtection="1">
      <alignment horizontal="left"/>
      <protection/>
    </xf>
    <xf numFmtId="0" fontId="0" fillId="34" borderId="10" xfId="0" applyFill="1" applyBorder="1" applyAlignment="1" applyProtection="1">
      <alignment/>
      <protection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1" fontId="0" fillId="7" borderId="10" xfId="0" applyNumberFormat="1" applyFill="1" applyBorder="1" applyAlignment="1">
      <alignment horizontal="center"/>
    </xf>
    <xf numFmtId="2" fontId="0" fillId="7" borderId="10" xfId="0" applyNumberFormat="1" applyFill="1" applyBorder="1" applyAlignment="1">
      <alignment horizontal="right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7" borderId="1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left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 horizontal="right"/>
    </xf>
    <xf numFmtId="0" fontId="0" fillId="0" borderId="14" xfId="0" applyFill="1" applyBorder="1" applyAlignment="1">
      <alignment horizontal="center"/>
    </xf>
    <xf numFmtId="0" fontId="26" fillId="0" borderId="0" xfId="0" applyFont="1" applyAlignment="1">
      <alignment/>
    </xf>
    <xf numFmtId="0" fontId="26" fillId="7" borderId="10" xfId="0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2" fontId="26" fillId="7" borderId="10" xfId="0" applyNumberFormat="1" applyFont="1" applyFill="1" applyBorder="1" applyAlignment="1">
      <alignment horizontal="center" vertical="center" wrapText="1"/>
    </xf>
    <xf numFmtId="14" fontId="26" fillId="0" borderId="0" xfId="0" applyNumberFormat="1" applyFont="1" applyBorder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33" borderId="14" xfId="0" applyFill="1" applyBorder="1" applyAlignment="1" applyProtection="1">
      <alignment horizontal="center"/>
      <protection/>
    </xf>
    <xf numFmtId="0" fontId="0" fillId="33" borderId="15" xfId="0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476250</xdr:colOff>
      <xdr:row>2</xdr:row>
      <xdr:rowOff>47625</xdr:rowOff>
    </xdr:from>
    <xdr:to>
      <xdr:col>8</xdr:col>
      <xdr:colOff>171450</xdr:colOff>
      <xdr:row>2</xdr:row>
      <xdr:rowOff>352425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314325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476250</xdr:colOff>
      <xdr:row>4</xdr:row>
      <xdr:rowOff>19050</xdr:rowOff>
    </xdr:from>
    <xdr:to>
      <xdr:col>8</xdr:col>
      <xdr:colOff>171450</xdr:colOff>
      <xdr:row>4</xdr:row>
      <xdr:rowOff>323850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742950"/>
          <a:ext cx="914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G5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7109375" style="26" customWidth="1"/>
    <col min="2" max="2" width="35.7109375" style="26" customWidth="1"/>
    <col min="3" max="3" width="6.421875" style="26" customWidth="1"/>
    <col min="4" max="4" width="9.28125" style="26" customWidth="1"/>
    <col min="5" max="6" width="11.421875" style="26" customWidth="1"/>
    <col min="7" max="16384" width="9.140625" style="26" customWidth="1"/>
  </cols>
  <sheetData>
    <row r="1" spans="2:5" ht="15">
      <c r="B1" s="3"/>
      <c r="C1" s="4"/>
      <c r="D1" s="39"/>
      <c r="E1" s="39"/>
    </row>
    <row r="2" ht="6" customHeight="1"/>
    <row r="3" spans="1:6" ht="30" customHeight="1">
      <c r="A3" s="40"/>
      <c r="B3" s="40"/>
      <c r="C3" s="40"/>
      <c r="D3" s="40"/>
      <c r="E3" s="40"/>
      <c r="F3" s="40"/>
    </row>
    <row r="4" ht="6" customHeight="1"/>
    <row r="5" spans="1:6" ht="30" customHeight="1">
      <c r="A5" s="36" t="s">
        <v>0</v>
      </c>
      <c r="B5" s="36" t="s">
        <v>3</v>
      </c>
      <c r="C5" s="36" t="s">
        <v>2</v>
      </c>
      <c r="D5" s="36" t="s">
        <v>13</v>
      </c>
      <c r="E5" s="38" t="s">
        <v>14</v>
      </c>
      <c r="F5" s="38" t="s">
        <v>15</v>
      </c>
    </row>
    <row r="6" spans="1:6" ht="15">
      <c r="A6" s="29"/>
      <c r="B6" s="30"/>
      <c r="C6" s="31"/>
      <c r="D6" s="32"/>
      <c r="E6" s="33"/>
      <c r="F6" s="33"/>
    </row>
    <row r="7" spans="1:6" ht="15">
      <c r="A7" s="29"/>
      <c r="B7" s="30"/>
      <c r="C7" s="31"/>
      <c r="D7" s="32"/>
      <c r="E7" s="33"/>
      <c r="F7" s="33"/>
    </row>
    <row r="8" spans="1:6" ht="15">
      <c r="A8" s="29"/>
      <c r="B8" s="30"/>
      <c r="C8" s="31"/>
      <c r="D8" s="32"/>
      <c r="E8" s="33"/>
      <c r="F8" s="33"/>
    </row>
    <row r="9" spans="1:6" ht="15">
      <c r="A9" s="29"/>
      <c r="B9" s="30"/>
      <c r="C9" s="31"/>
      <c r="D9" s="32"/>
      <c r="E9" s="33"/>
      <c r="F9" s="33"/>
    </row>
    <row r="10" spans="1:6" ht="15">
      <c r="A10" s="29"/>
      <c r="B10" s="30"/>
      <c r="C10" s="31"/>
      <c r="D10" s="32"/>
      <c r="E10" s="33"/>
      <c r="F10" s="33"/>
    </row>
    <row r="11" spans="1:6" ht="15">
      <c r="A11" s="29"/>
      <c r="B11" s="30"/>
      <c r="C11" s="31"/>
      <c r="D11" s="32"/>
      <c r="E11" s="33"/>
      <c r="F11" s="33"/>
    </row>
    <row r="12" spans="1:6" ht="15">
      <c r="A12" s="29"/>
      <c r="B12" s="30"/>
      <c r="C12" s="31"/>
      <c r="D12" s="32"/>
      <c r="E12" s="33"/>
      <c r="F12" s="33"/>
    </row>
    <row r="13" spans="1:6" ht="15">
      <c r="A13" s="29"/>
      <c r="B13" s="30"/>
      <c r="C13" s="31"/>
      <c r="D13" s="32"/>
      <c r="E13" s="33"/>
      <c r="F13" s="33"/>
    </row>
    <row r="14" spans="1:6" ht="15">
      <c r="A14" s="29"/>
      <c r="B14" s="30"/>
      <c r="C14" s="34"/>
      <c r="D14" s="32"/>
      <c r="E14" s="33"/>
      <c r="F14" s="33"/>
    </row>
    <row r="15" spans="1:6" ht="15">
      <c r="A15" s="29"/>
      <c r="B15" s="30"/>
      <c r="C15" s="34"/>
      <c r="D15" s="32"/>
      <c r="E15" s="33"/>
      <c r="F15" s="33"/>
    </row>
    <row r="16" spans="1:6" ht="15">
      <c r="A16" s="29"/>
      <c r="B16" s="30"/>
      <c r="C16" s="34"/>
      <c r="D16" s="32"/>
      <c r="E16" s="33"/>
      <c r="F16" s="33"/>
    </row>
    <row r="17" spans="1:6" ht="15">
      <c r="A17" s="29"/>
      <c r="B17" s="30"/>
      <c r="C17" s="34"/>
      <c r="D17" s="32"/>
      <c r="E17" s="33"/>
      <c r="F17" s="33"/>
    </row>
    <row r="18" spans="1:6" ht="15">
      <c r="A18" s="29"/>
      <c r="B18" s="30"/>
      <c r="C18" s="34"/>
      <c r="D18" s="32"/>
      <c r="E18" s="33"/>
      <c r="F18" s="33"/>
    </row>
    <row r="19" spans="1:6" ht="15">
      <c r="A19" s="29"/>
      <c r="B19" s="30"/>
      <c r="C19" s="34"/>
      <c r="D19" s="32"/>
      <c r="E19" s="33"/>
      <c r="F19" s="33"/>
    </row>
    <row r="20" spans="1:6" ht="15">
      <c r="A20" s="29"/>
      <c r="B20" s="30"/>
      <c r="C20" s="34"/>
      <c r="D20" s="32"/>
      <c r="E20" s="33"/>
      <c r="F20" s="33"/>
    </row>
    <row r="21" spans="1:6" ht="15">
      <c r="A21" s="29"/>
      <c r="B21" s="30"/>
      <c r="C21" s="34"/>
      <c r="D21" s="32"/>
      <c r="E21" s="33"/>
      <c r="F21" s="33"/>
    </row>
    <row r="22" spans="1:6" ht="15">
      <c r="A22" s="29"/>
      <c r="B22" s="30"/>
      <c r="C22" s="34"/>
      <c r="D22" s="32"/>
      <c r="E22" s="33"/>
      <c r="F22" s="33"/>
    </row>
    <row r="23" spans="1:6" ht="15">
      <c r="A23" s="29"/>
      <c r="B23" s="30"/>
      <c r="C23" s="34"/>
      <c r="D23" s="32"/>
      <c r="E23" s="33"/>
      <c r="F23" s="33"/>
    </row>
    <row r="24" spans="1:6" ht="15">
      <c r="A24" s="29"/>
      <c r="B24" s="30"/>
      <c r="C24" s="34"/>
      <c r="D24" s="32"/>
      <c r="E24" s="33"/>
      <c r="F24" s="33"/>
    </row>
    <row r="25" spans="1:6" ht="15">
      <c r="A25" s="29"/>
      <c r="B25" s="30"/>
      <c r="C25" s="34"/>
      <c r="D25" s="32"/>
      <c r="E25" s="33"/>
      <c r="F25" s="33"/>
    </row>
    <row r="26" spans="1:6" ht="15">
      <c r="A26" s="29"/>
      <c r="B26" s="30"/>
      <c r="C26" s="34"/>
      <c r="D26" s="32"/>
      <c r="E26" s="33"/>
      <c r="F26" s="33"/>
    </row>
    <row r="27" spans="1:6" ht="15">
      <c r="A27" s="29"/>
      <c r="B27" s="30"/>
      <c r="C27" s="34"/>
      <c r="D27" s="32"/>
      <c r="E27" s="33"/>
      <c r="F27" s="33"/>
    </row>
    <row r="28" spans="1:6" ht="15">
      <c r="A28" s="29"/>
      <c r="B28" s="30"/>
      <c r="C28" s="34"/>
      <c r="D28" s="32"/>
      <c r="E28" s="33"/>
      <c r="F28" s="33"/>
    </row>
    <row r="29" spans="1:6" ht="15">
      <c r="A29" s="29"/>
      <c r="B29" s="30"/>
      <c r="C29" s="34"/>
      <c r="D29" s="32"/>
      <c r="E29" s="33"/>
      <c r="F29" s="33"/>
    </row>
    <row r="30" spans="1:6" ht="15">
      <c r="A30" s="29"/>
      <c r="B30" s="30"/>
      <c r="C30" s="34"/>
      <c r="D30" s="32"/>
      <c r="E30" s="33"/>
      <c r="F30" s="33"/>
    </row>
    <row r="31" spans="1:6" ht="15">
      <c r="A31" s="29"/>
      <c r="B31" s="30"/>
      <c r="C31" s="34"/>
      <c r="D31" s="32"/>
      <c r="E31" s="33"/>
      <c r="F31" s="33"/>
    </row>
    <row r="32" spans="1:6" ht="15">
      <c r="A32" s="29"/>
      <c r="B32" s="30"/>
      <c r="C32" s="34"/>
      <c r="D32" s="32"/>
      <c r="E32" s="33"/>
      <c r="F32" s="33"/>
    </row>
    <row r="33" spans="1:6" ht="15">
      <c r="A33" s="29"/>
      <c r="B33" s="30"/>
      <c r="C33" s="34"/>
      <c r="D33" s="32"/>
      <c r="E33" s="33"/>
      <c r="F33" s="33"/>
    </row>
    <row r="34" spans="1:6" ht="15">
      <c r="A34" s="29"/>
      <c r="B34" s="30"/>
      <c r="C34" s="34"/>
      <c r="D34" s="32"/>
      <c r="E34" s="33"/>
      <c r="F34" s="33"/>
    </row>
    <row r="35" spans="1:6" ht="15">
      <c r="A35" s="29"/>
      <c r="B35" s="30"/>
      <c r="C35" s="34"/>
      <c r="D35" s="32"/>
      <c r="E35" s="33"/>
      <c r="F35" s="33"/>
    </row>
    <row r="36" spans="1:6" ht="15">
      <c r="A36" s="29"/>
      <c r="B36" s="30"/>
      <c r="C36" s="34"/>
      <c r="D36" s="32"/>
      <c r="E36" s="33"/>
      <c r="F36" s="33"/>
    </row>
    <row r="37" spans="1:6" ht="15">
      <c r="A37" s="29"/>
      <c r="B37" s="30"/>
      <c r="C37" s="34"/>
      <c r="D37" s="32"/>
      <c r="E37" s="33"/>
      <c r="F37" s="33"/>
    </row>
    <row r="38" spans="1:6" ht="15">
      <c r="A38" s="29"/>
      <c r="B38" s="30"/>
      <c r="C38" s="34"/>
      <c r="D38" s="32"/>
      <c r="E38" s="33"/>
      <c r="F38" s="33"/>
    </row>
    <row r="39" spans="1:6" ht="15">
      <c r="A39" s="29"/>
      <c r="B39" s="30"/>
      <c r="C39" s="34"/>
      <c r="D39" s="32"/>
      <c r="E39" s="33"/>
      <c r="F39" s="33"/>
    </row>
    <row r="40" spans="1:6" ht="15">
      <c r="A40" s="29"/>
      <c r="B40" s="30"/>
      <c r="C40" s="34"/>
      <c r="D40" s="32"/>
      <c r="E40" s="33"/>
      <c r="F40" s="33"/>
    </row>
    <row r="41" spans="1:6" ht="15">
      <c r="A41" s="29"/>
      <c r="B41" s="30"/>
      <c r="C41" s="34"/>
      <c r="D41" s="32"/>
      <c r="E41" s="33"/>
      <c r="F41" s="33"/>
    </row>
    <row r="42" spans="1:6" ht="15">
      <c r="A42" s="29"/>
      <c r="B42" s="30"/>
      <c r="C42" s="34"/>
      <c r="D42" s="32"/>
      <c r="E42" s="33"/>
      <c r="F42" s="33"/>
    </row>
    <row r="43" spans="1:6" ht="15">
      <c r="A43" s="29"/>
      <c r="B43" s="30"/>
      <c r="C43" s="34"/>
      <c r="D43" s="32"/>
      <c r="E43" s="33"/>
      <c r="F43" s="33"/>
    </row>
    <row r="44" spans="1:6" ht="15">
      <c r="A44" s="29"/>
      <c r="B44" s="30"/>
      <c r="C44" s="34"/>
      <c r="D44" s="32"/>
      <c r="E44" s="33"/>
      <c r="F44" s="33"/>
    </row>
    <row r="45" spans="1:6" ht="15">
      <c r="A45" s="29"/>
      <c r="B45" s="30"/>
      <c r="C45" s="34"/>
      <c r="D45" s="32"/>
      <c r="E45" s="33"/>
      <c r="F45" s="33"/>
    </row>
    <row r="46" spans="5:7" ht="15">
      <c r="E46" s="9" t="s">
        <v>16</v>
      </c>
      <c r="F46" s="10"/>
      <c r="G46" s="26">
        <f>IF(AND(B46="",D46=""),"",1)</f>
      </c>
    </row>
    <row r="47" spans="1:7" ht="15">
      <c r="A47" s="41"/>
      <c r="B47" s="41"/>
      <c r="C47" s="41"/>
      <c r="D47" s="41"/>
      <c r="E47" s="41"/>
      <c r="F47" s="41"/>
      <c r="G47" s="26">
        <f>IF(AND(B47="",D47=""),"",1)</f>
      </c>
    </row>
    <row r="48" spans="1:7" ht="30" customHeight="1">
      <c r="A48" s="40"/>
      <c r="B48" s="40"/>
      <c r="C48" s="40"/>
      <c r="D48" s="40"/>
      <c r="E48" s="40"/>
      <c r="F48" s="40"/>
      <c r="G48" s="26">
        <f>IF(AND(B48="",D48=""),"",1)</f>
      </c>
    </row>
    <row r="50" ht="15">
      <c r="A50" s="2" t="s">
        <v>20</v>
      </c>
    </row>
    <row r="51" spans="2:5" ht="15">
      <c r="B51" s="2"/>
      <c r="C51" s="2"/>
      <c r="D51" s="2"/>
      <c r="E51" s="2"/>
    </row>
  </sheetData>
  <sheetProtection/>
  <mergeCells count="4">
    <mergeCell ref="D1:E1"/>
    <mergeCell ref="A3:F3"/>
    <mergeCell ref="A47:F47"/>
    <mergeCell ref="A48:F4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D51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25.00390625" style="0" bestFit="1" customWidth="1"/>
  </cols>
  <sheetData>
    <row r="1" spans="1:3" ht="15">
      <c r="A1" s="1" t="s">
        <v>3</v>
      </c>
      <c r="B1" s="6" t="s">
        <v>2</v>
      </c>
      <c r="C1" s="8" t="s">
        <v>14</v>
      </c>
    </row>
    <row r="2" spans="1:3" ht="15">
      <c r="A2" s="19" t="s">
        <v>4</v>
      </c>
      <c r="B2" s="20" t="s">
        <v>12</v>
      </c>
      <c r="C2" s="21">
        <v>40</v>
      </c>
    </row>
    <row r="3" spans="1:4" ht="15">
      <c r="A3" s="19" t="s">
        <v>5</v>
      </c>
      <c r="B3" s="20" t="s">
        <v>12</v>
      </c>
      <c r="C3" s="21">
        <v>60</v>
      </c>
      <c r="D3" s="11"/>
    </row>
    <row r="4" spans="1:4" ht="15">
      <c r="A4" s="19" t="s">
        <v>6</v>
      </c>
      <c r="B4" s="20" t="s">
        <v>12</v>
      </c>
      <c r="C4" s="21">
        <v>30</v>
      </c>
      <c r="D4" s="11"/>
    </row>
    <row r="5" spans="1:4" ht="15">
      <c r="A5" s="19" t="s">
        <v>7</v>
      </c>
      <c r="B5" s="20" t="s">
        <v>12</v>
      </c>
      <c r="C5" s="21">
        <v>32</v>
      </c>
      <c r="D5" s="11"/>
    </row>
    <row r="6" spans="1:4" ht="15">
      <c r="A6" s="19" t="s">
        <v>8</v>
      </c>
      <c r="B6" s="20" t="s">
        <v>12</v>
      </c>
      <c r="C6" s="21">
        <v>34</v>
      </c>
      <c r="D6" s="11"/>
    </row>
    <row r="7" spans="1:4" ht="15">
      <c r="A7" s="19" t="s">
        <v>9</v>
      </c>
      <c r="B7" s="20" t="s">
        <v>12</v>
      </c>
      <c r="C7" s="21">
        <v>34</v>
      </c>
      <c r="D7" s="11"/>
    </row>
    <row r="8" spans="1:4" ht="15">
      <c r="A8" s="19" t="s">
        <v>10</v>
      </c>
      <c r="B8" s="20" t="s">
        <v>12</v>
      </c>
      <c r="C8" s="21">
        <v>44</v>
      </c>
      <c r="D8" s="11"/>
    </row>
    <row r="9" spans="1:4" ht="15">
      <c r="A9" s="19" t="s">
        <v>11</v>
      </c>
      <c r="B9" s="20" t="s">
        <v>12</v>
      </c>
      <c r="C9" s="21">
        <v>50</v>
      </c>
      <c r="D9" s="11"/>
    </row>
    <row r="10" spans="1:4" ht="15">
      <c r="A10" s="19" t="s">
        <v>21</v>
      </c>
      <c r="B10" s="20" t="s">
        <v>12</v>
      </c>
      <c r="C10" s="21">
        <v>56</v>
      </c>
      <c r="D10" s="11"/>
    </row>
    <row r="11" spans="1:3" ht="15">
      <c r="A11" s="5"/>
      <c r="B11" s="7"/>
      <c r="C11" s="7"/>
    </row>
    <row r="12" spans="1:3" ht="15">
      <c r="A12" s="5"/>
      <c r="B12" s="7"/>
      <c r="C12" s="7"/>
    </row>
    <row r="13" spans="1:3" ht="15">
      <c r="A13" s="5"/>
      <c r="B13" s="7"/>
      <c r="C13" s="7"/>
    </row>
    <row r="14" spans="1:3" ht="15">
      <c r="A14" s="5"/>
      <c r="B14" s="7"/>
      <c r="C14" s="7"/>
    </row>
    <row r="15" spans="1:3" ht="15">
      <c r="A15" s="5"/>
      <c r="B15" s="7"/>
      <c r="C15" s="7"/>
    </row>
    <row r="16" spans="1:3" ht="15">
      <c r="A16" s="5"/>
      <c r="B16" s="7"/>
      <c r="C16" s="7"/>
    </row>
    <row r="17" spans="1:3" ht="15">
      <c r="A17" s="5"/>
      <c r="B17" s="7"/>
      <c r="C17" s="7"/>
    </row>
    <row r="18" spans="1:3" ht="15">
      <c r="A18" s="5"/>
      <c r="B18" s="7"/>
      <c r="C18" s="7"/>
    </row>
    <row r="19" spans="1:3" ht="15">
      <c r="A19" s="5"/>
      <c r="B19" s="7"/>
      <c r="C19" s="7"/>
    </row>
    <row r="20" spans="1:3" ht="15">
      <c r="A20" s="5"/>
      <c r="B20" s="7"/>
      <c r="C20" s="7"/>
    </row>
    <row r="21" spans="1:3" ht="15">
      <c r="A21" s="5"/>
      <c r="B21" s="7"/>
      <c r="C21" s="7"/>
    </row>
    <row r="22" spans="1:3" ht="15">
      <c r="A22" s="5"/>
      <c r="B22" s="7"/>
      <c r="C22" s="7"/>
    </row>
    <row r="23" spans="1:3" ht="15">
      <c r="A23" s="5"/>
      <c r="B23" s="7"/>
      <c r="C23" s="7"/>
    </row>
    <row r="24" spans="1:3" ht="15">
      <c r="A24" s="5"/>
      <c r="B24" s="7"/>
      <c r="C24" s="7"/>
    </row>
    <row r="25" spans="1:3" ht="15">
      <c r="A25" s="5"/>
      <c r="B25" s="7"/>
      <c r="C25" s="7"/>
    </row>
    <row r="26" spans="1:3" ht="15">
      <c r="A26" s="5"/>
      <c r="B26" s="7"/>
      <c r="C26" s="7"/>
    </row>
    <row r="27" spans="1:3" ht="15">
      <c r="A27" s="5"/>
      <c r="B27" s="7"/>
      <c r="C27" s="7"/>
    </row>
    <row r="28" spans="1:3" ht="15">
      <c r="A28" s="5"/>
      <c r="B28" s="7"/>
      <c r="C28" s="7"/>
    </row>
    <row r="29" spans="1:3" ht="15">
      <c r="A29" s="5"/>
      <c r="B29" s="7"/>
      <c r="C29" s="7"/>
    </row>
    <row r="30" spans="1:3" ht="15">
      <c r="A30" s="5"/>
      <c r="B30" s="7"/>
      <c r="C30" s="7"/>
    </row>
    <row r="31" spans="1:3" ht="15">
      <c r="A31" s="5"/>
      <c r="B31" s="7"/>
      <c r="C31" s="7"/>
    </row>
    <row r="32" spans="1:3" ht="15">
      <c r="A32" s="5"/>
      <c r="B32" s="7"/>
      <c r="C32" s="7"/>
    </row>
    <row r="33" spans="1:3" ht="15">
      <c r="A33" s="5"/>
      <c r="B33" s="7"/>
      <c r="C33" s="7"/>
    </row>
    <row r="34" spans="1:3" ht="15">
      <c r="A34" s="5"/>
      <c r="B34" s="7"/>
      <c r="C34" s="7"/>
    </row>
    <row r="35" spans="1:3" ht="15">
      <c r="A35" s="5"/>
      <c r="B35" s="7"/>
      <c r="C35" s="7"/>
    </row>
    <row r="36" spans="1:3" ht="15">
      <c r="A36" s="5"/>
      <c r="B36" s="7"/>
      <c r="C36" s="7"/>
    </row>
    <row r="37" spans="1:3" ht="15">
      <c r="A37" s="5"/>
      <c r="B37" s="7"/>
      <c r="C37" s="7"/>
    </row>
    <row r="38" spans="1:3" ht="15">
      <c r="A38" s="5"/>
      <c r="B38" s="7"/>
      <c r="C38" s="7"/>
    </row>
    <row r="39" spans="1:3" ht="15">
      <c r="A39" s="5"/>
      <c r="B39" s="7"/>
      <c r="C39" s="7"/>
    </row>
    <row r="40" spans="1:3" ht="15">
      <c r="A40" s="5"/>
      <c r="B40" s="7"/>
      <c r="C40" s="7"/>
    </row>
    <row r="41" spans="1:3" ht="15">
      <c r="A41" s="5"/>
      <c r="B41" s="7"/>
      <c r="C41" s="7"/>
    </row>
    <row r="42" spans="1:3" ht="15">
      <c r="A42" s="5"/>
      <c r="B42" s="7"/>
      <c r="C42" s="7"/>
    </row>
    <row r="43" spans="1:3" ht="15">
      <c r="A43" s="5"/>
      <c r="B43" s="7"/>
      <c r="C43" s="7"/>
    </row>
    <row r="44" spans="1:3" ht="15">
      <c r="A44" s="5"/>
      <c r="B44" s="7"/>
      <c r="C44" s="7"/>
    </row>
    <row r="45" spans="1:3" ht="15">
      <c r="A45" s="5"/>
      <c r="B45" s="7"/>
      <c r="C45" s="7"/>
    </row>
    <row r="46" spans="1:3" ht="15">
      <c r="A46" s="5"/>
      <c r="B46" s="7"/>
      <c r="C46" s="7"/>
    </row>
    <row r="47" spans="1:3" ht="15">
      <c r="A47" s="5"/>
      <c r="B47" s="7"/>
      <c r="C47" s="7"/>
    </row>
    <row r="48" spans="1:3" ht="15">
      <c r="A48" s="5"/>
      <c r="B48" s="7"/>
      <c r="C48" s="7"/>
    </row>
    <row r="49" spans="1:3" ht="15">
      <c r="A49" s="5"/>
      <c r="B49" s="7"/>
      <c r="C49" s="7"/>
    </row>
    <row r="50" spans="1:3" ht="15">
      <c r="A50" s="5"/>
      <c r="B50" s="7"/>
      <c r="C50" s="7"/>
    </row>
    <row r="51" spans="1:3" ht="15">
      <c r="A51" s="5"/>
      <c r="B51" s="7"/>
      <c r="C51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H145"/>
  <sheetViews>
    <sheetView tabSelected="1" zoomScalePageLayoutView="0" workbookViewId="0" topLeftCell="A1">
      <selection activeCell="B6" sqref="B6"/>
    </sheetView>
  </sheetViews>
  <sheetFormatPr defaultColWidth="9.140625" defaultRowHeight="15"/>
  <cols>
    <col min="1" max="1" width="5.7109375" style="0" customWidth="1"/>
    <col min="2" max="2" width="35.7109375" style="0" customWidth="1"/>
    <col min="3" max="3" width="6.421875" style="0" customWidth="1"/>
    <col min="4" max="4" width="9.28125" style="0" customWidth="1"/>
    <col min="5" max="6" width="11.421875" style="0" customWidth="1"/>
  </cols>
  <sheetData>
    <row r="1" spans="2:5" ht="15">
      <c r="B1" s="3" t="s">
        <v>1</v>
      </c>
      <c r="C1" s="4">
        <v>1</v>
      </c>
      <c r="D1" s="39" t="str">
        <f ca="1">"от "&amp;TEXT(TODAY(),"ДД.ММ.ГГГГ")</f>
        <v>от 28.01.2019</v>
      </c>
      <c r="E1" s="39"/>
    </row>
    <row r="2" ht="6" customHeight="1"/>
    <row r="3" spans="1:6" ht="30" customHeight="1">
      <c r="A3" s="40" t="s">
        <v>22</v>
      </c>
      <c r="B3" s="40"/>
      <c r="C3" s="40"/>
      <c r="D3" s="40"/>
      <c r="E3" s="40"/>
      <c r="F3" s="40"/>
    </row>
    <row r="4" ht="6" customHeight="1"/>
    <row r="5" spans="1:6" ht="30" customHeight="1">
      <c r="A5" s="36" t="s">
        <v>0</v>
      </c>
      <c r="B5" s="37" t="s">
        <v>3</v>
      </c>
      <c r="C5" s="36" t="s">
        <v>2</v>
      </c>
      <c r="D5" s="37" t="s">
        <v>13</v>
      </c>
      <c r="E5" s="38" t="s">
        <v>14</v>
      </c>
      <c r="F5" s="38" t="s">
        <v>15</v>
      </c>
    </row>
    <row r="6" spans="1:6" ht="15">
      <c r="A6" s="22">
        <f>IF(B6="","",1)</f>
      </c>
      <c r="B6" s="5"/>
      <c r="C6" s="27">
        <f>IF(B6="","",VLOOKUP(B6,Номенклатура!A:B,2,FALSE))</f>
      </c>
      <c r="D6" s="25"/>
      <c r="E6" s="23">
        <f>IF(C6="","",VLOOKUP(B6,Номенклатура!A:C,3,FALSE))</f>
      </c>
      <c r="F6" s="23">
        <f aca="true" t="shared" si="0" ref="F6:F16">IF(B6="","",D6*E6)</f>
      </c>
    </row>
    <row r="7" spans="1:6" ht="15">
      <c r="A7" s="22">
        <f>IF(OR(B7="",A6=""),"",A6+1)</f>
      </c>
      <c r="B7" s="5"/>
      <c r="C7" s="27">
        <f>IF(B7="","",VLOOKUP(B7,Номенклатура!A:B,2,FALSE))</f>
      </c>
      <c r="D7" s="25"/>
      <c r="E7" s="23">
        <f>IF(C7="","",VLOOKUP(B7,Номенклатура!A:C,3,FALSE))</f>
      </c>
      <c r="F7" s="23">
        <f t="shared" si="0"/>
      </c>
    </row>
    <row r="8" spans="1:8" ht="15">
      <c r="A8" s="22">
        <f aca="true" t="shared" si="1" ref="A8:A45">IF(OR(B8="",A7=""),"",A7+1)</f>
      </c>
      <c r="B8" s="5"/>
      <c r="C8" s="27">
        <f>IF(B8="","",VLOOKUP(B8,Номенклатура!A:B,2,FALSE))</f>
      </c>
      <c r="D8" s="25"/>
      <c r="E8" s="23">
        <f>IF(C8="","",VLOOKUP(B8,Номенклатура!A:C,3,FALSE))</f>
      </c>
      <c r="F8" s="23">
        <f t="shared" si="0"/>
      </c>
      <c r="H8" s="35" t="s">
        <v>29</v>
      </c>
    </row>
    <row r="9" spans="1:8" ht="15">
      <c r="A9" s="22">
        <f t="shared" si="1"/>
      </c>
      <c r="B9" s="5"/>
      <c r="C9" s="27">
        <f>IF(B9="","",VLOOKUP(B9,Номенклатура!A:B,2,FALSE))</f>
      </c>
      <c r="D9" s="25"/>
      <c r="E9" s="23">
        <f>IF(C9="","",VLOOKUP(B9,Номенклатура!A:C,3,FALSE))</f>
      </c>
      <c r="F9" s="23">
        <f t="shared" si="0"/>
      </c>
      <c r="H9" s="35" t="s">
        <v>32</v>
      </c>
    </row>
    <row r="10" spans="1:8" ht="15">
      <c r="A10" s="22">
        <f t="shared" si="1"/>
      </c>
      <c r="B10" s="5"/>
      <c r="C10" s="27">
        <f>IF(B10="","",VLOOKUP(B10,Номенклатура!A:B,2,FALSE))</f>
      </c>
      <c r="D10" s="25"/>
      <c r="E10" s="23">
        <f>IF(C10="","",VLOOKUP(B10,Номенклатура!A:C,3,FALSE))</f>
      </c>
      <c r="F10" s="23">
        <f t="shared" si="0"/>
      </c>
      <c r="H10" t="s">
        <v>31</v>
      </c>
    </row>
    <row r="11" spans="1:8" ht="15">
      <c r="A11" s="22">
        <f t="shared" si="1"/>
      </c>
      <c r="B11" s="5"/>
      <c r="C11" s="27">
        <f>IF(B11="","",VLOOKUP(B11,Номенклатура!A:B,2,FALSE))</f>
      </c>
      <c r="D11" s="25"/>
      <c r="E11" s="23">
        <f>IF(C11="","",VLOOKUP(B11,Номенклатура!A:C,3,FALSE))</f>
      </c>
      <c r="F11" s="23">
        <f t="shared" si="0"/>
      </c>
      <c r="H11" t="s">
        <v>23</v>
      </c>
    </row>
    <row r="12" spans="1:6" ht="15">
      <c r="A12" s="22">
        <f t="shared" si="1"/>
      </c>
      <c r="B12" s="5"/>
      <c r="C12" s="27">
        <f>IF(B12="","",VLOOKUP(B12,Номенклатура!A:B,2,FALSE))</f>
      </c>
      <c r="D12" s="25"/>
      <c r="E12" s="23">
        <f>IF(C12="","",VLOOKUP(B12,Номенклатура!A:C,3,FALSE))</f>
      </c>
      <c r="F12" s="23">
        <f t="shared" si="0"/>
      </c>
    </row>
    <row r="13" spans="1:8" ht="15">
      <c r="A13" s="22">
        <f t="shared" si="1"/>
      </c>
      <c r="B13" s="5"/>
      <c r="C13" s="27">
        <f>IF(B13="","",VLOOKUP(B13,Номенклатура!A:B,2,FALSE))</f>
      </c>
      <c r="D13" s="25"/>
      <c r="E13" s="23">
        <f>IF(C13="","",VLOOKUP(B13,Номенклатура!A:C,3,FALSE))</f>
      </c>
      <c r="F13" s="23">
        <f t="shared" si="0"/>
      </c>
      <c r="H13" s="35" t="s">
        <v>30</v>
      </c>
    </row>
    <row r="14" spans="1:8" ht="15">
      <c r="A14" s="22">
        <f t="shared" si="1"/>
      </c>
      <c r="B14" s="5"/>
      <c r="C14" s="28">
        <f>IF(B14="","",VLOOKUP(B14,Номенклатура!A:B,2,FALSE))</f>
      </c>
      <c r="D14" s="25"/>
      <c r="E14" s="23">
        <f>IF(C14="","",VLOOKUP(B14,Номенклатура!A:C,3,FALSE))</f>
      </c>
      <c r="F14" s="23">
        <f t="shared" si="0"/>
      </c>
      <c r="H14" t="s">
        <v>24</v>
      </c>
    </row>
    <row r="15" spans="1:8" s="24" customFormat="1" ht="15">
      <c r="A15" s="22">
        <f t="shared" si="1"/>
      </c>
      <c r="B15" s="5"/>
      <c r="C15" s="28">
        <f>IF(B15="","",VLOOKUP(B15,Номенклатура!A:B,2,FALSE))</f>
      </c>
      <c r="D15" s="25"/>
      <c r="E15" s="23">
        <f>IF(C15="","",VLOOKUP(B15,Номенклатура!A:C,3,FALSE))</f>
      </c>
      <c r="F15" s="23">
        <f t="shared" si="0"/>
      </c>
      <c r="H15" s="24" t="s">
        <v>25</v>
      </c>
    </row>
    <row r="16" spans="1:6" s="24" customFormat="1" ht="15">
      <c r="A16" s="22">
        <f t="shared" si="1"/>
      </c>
      <c r="B16" s="5"/>
      <c r="C16" s="28">
        <f>IF(B16="","",VLOOKUP(B16,Номенклатура!A:B,2,FALSE))</f>
      </c>
      <c r="D16" s="25"/>
      <c r="E16" s="23">
        <f>IF(C16="","",VLOOKUP(B16,Номенклатура!A:C,3,FALSE))</f>
      </c>
      <c r="F16" s="23">
        <f t="shared" si="0"/>
      </c>
    </row>
    <row r="17" spans="1:8" s="26" customFormat="1" ht="15">
      <c r="A17" s="22">
        <f aca="true" t="shared" si="2" ref="A17:A30">IF(OR(B17="",A16=""),"",A16+1)</f>
      </c>
      <c r="B17" s="5"/>
      <c r="C17" s="28">
        <f>IF(B17="","",VLOOKUP(B17,Номенклатура!A:B,2,FALSE))</f>
      </c>
      <c r="D17" s="25"/>
      <c r="E17" s="23">
        <f>IF(C17="","",VLOOKUP(B17,Номенклатура!A:C,3,FALSE))</f>
      </c>
      <c r="F17" s="23">
        <f aca="true" t="shared" si="3" ref="F17:F30">IF(B17="","",D17*E17)</f>
      </c>
      <c r="H17" s="35" t="s">
        <v>28</v>
      </c>
    </row>
    <row r="18" spans="1:8" s="26" customFormat="1" ht="15">
      <c r="A18" s="22">
        <f t="shared" si="2"/>
      </c>
      <c r="B18" s="5"/>
      <c r="C18" s="28">
        <f>IF(B18="","",VLOOKUP(B18,Номенклатура!A:B,2,FALSE))</f>
      </c>
      <c r="D18" s="25"/>
      <c r="E18" s="23">
        <f>IF(C18="","",VLOOKUP(B18,Номенклатура!A:C,3,FALSE))</f>
      </c>
      <c r="F18" s="23">
        <f t="shared" si="3"/>
      </c>
      <c r="H18" s="26" t="s">
        <v>33</v>
      </c>
    </row>
    <row r="19" spans="1:6" s="26" customFormat="1" ht="15">
      <c r="A19" s="22">
        <f t="shared" si="2"/>
      </c>
      <c r="B19" s="5"/>
      <c r="C19" s="28">
        <f>IF(B19="","",VLOOKUP(B19,Номенклатура!A:B,2,FALSE))</f>
      </c>
      <c r="D19" s="25"/>
      <c r="E19" s="23">
        <f>IF(C19="","",VLOOKUP(B19,Номенклатура!A:C,3,FALSE))</f>
      </c>
      <c r="F19" s="23">
        <f t="shared" si="3"/>
      </c>
    </row>
    <row r="20" spans="1:8" s="26" customFormat="1" ht="15">
      <c r="A20" s="22">
        <f t="shared" si="2"/>
      </c>
      <c r="B20" s="5"/>
      <c r="C20" s="28">
        <f>IF(B20="","",VLOOKUP(B20,Номенклатура!A:B,2,FALSE))</f>
      </c>
      <c r="D20" s="25"/>
      <c r="E20" s="23">
        <f>IF(C20="","",VLOOKUP(B20,Номенклатура!A:C,3,FALSE))</f>
      </c>
      <c r="F20" s="23">
        <f t="shared" si="3"/>
      </c>
      <c r="H20" s="35" t="s">
        <v>26</v>
      </c>
    </row>
    <row r="21" spans="1:8" s="26" customFormat="1" ht="15">
      <c r="A21" s="22">
        <f t="shared" si="2"/>
      </c>
      <c r="B21" s="5"/>
      <c r="C21" s="28">
        <f>IF(B21="","",VLOOKUP(B21,Номенклатура!A:B,2,FALSE))</f>
      </c>
      <c r="D21" s="25"/>
      <c r="E21" s="23">
        <f>IF(C21="","",VLOOKUP(B21,Номенклатура!A:C,3,FALSE))</f>
      </c>
      <c r="F21" s="23">
        <f t="shared" si="3"/>
      </c>
      <c r="H21" s="26" t="s">
        <v>27</v>
      </c>
    </row>
    <row r="22" spans="1:6" s="26" customFormat="1" ht="15">
      <c r="A22" s="22">
        <f t="shared" si="2"/>
      </c>
      <c r="B22" s="5"/>
      <c r="C22" s="28">
        <f>IF(B22="","",VLOOKUP(B22,Номенклатура!A:B,2,FALSE))</f>
      </c>
      <c r="D22" s="25"/>
      <c r="E22" s="23">
        <f>IF(C22="","",VLOOKUP(B22,Номенклатура!A:C,3,FALSE))</f>
      </c>
      <c r="F22" s="23">
        <f t="shared" si="3"/>
      </c>
    </row>
    <row r="23" spans="1:6" s="26" customFormat="1" ht="15">
      <c r="A23" s="22">
        <f t="shared" si="2"/>
      </c>
      <c r="B23" s="5"/>
      <c r="C23" s="28">
        <f>IF(B23="","",VLOOKUP(B23,Номенклатура!A:B,2,FALSE))</f>
      </c>
      <c r="D23" s="25"/>
      <c r="E23" s="23">
        <f>IF(C23="","",VLOOKUP(B23,Номенклатура!A:C,3,FALSE))</f>
      </c>
      <c r="F23" s="23">
        <f t="shared" si="3"/>
      </c>
    </row>
    <row r="24" spans="1:6" s="26" customFormat="1" ht="15">
      <c r="A24" s="22">
        <f t="shared" si="2"/>
      </c>
      <c r="B24" s="5"/>
      <c r="C24" s="28">
        <f>IF(B24="","",VLOOKUP(B24,Номенклатура!A:B,2,FALSE))</f>
      </c>
      <c r="D24" s="25"/>
      <c r="E24" s="23">
        <f>IF(C24="","",VLOOKUP(B24,Номенклатура!A:C,3,FALSE))</f>
      </c>
      <c r="F24" s="23">
        <f t="shared" si="3"/>
      </c>
    </row>
    <row r="25" spans="1:6" s="26" customFormat="1" ht="15">
      <c r="A25" s="22">
        <f t="shared" si="2"/>
      </c>
      <c r="B25" s="5"/>
      <c r="C25" s="28">
        <f>IF(B25="","",VLOOKUP(B25,Номенклатура!A:B,2,FALSE))</f>
      </c>
      <c r="D25" s="25"/>
      <c r="E25" s="23">
        <f>IF(C25="","",VLOOKUP(B25,Номенклатура!A:C,3,FALSE))</f>
      </c>
      <c r="F25" s="23">
        <f t="shared" si="3"/>
      </c>
    </row>
    <row r="26" spans="1:6" s="26" customFormat="1" ht="15">
      <c r="A26" s="22">
        <f t="shared" si="2"/>
      </c>
      <c r="B26" s="5"/>
      <c r="C26" s="28">
        <f>IF(B26="","",VLOOKUP(B26,Номенклатура!A:B,2,FALSE))</f>
      </c>
      <c r="D26" s="25"/>
      <c r="E26" s="23">
        <f>IF(C26="","",VLOOKUP(B26,Номенклатура!A:C,3,FALSE))</f>
      </c>
      <c r="F26" s="23">
        <f t="shared" si="3"/>
      </c>
    </row>
    <row r="27" spans="1:6" s="24" customFormat="1" ht="15">
      <c r="A27" s="22">
        <f t="shared" si="2"/>
      </c>
      <c r="B27" s="5"/>
      <c r="C27" s="28">
        <f>IF(B27="","",VLOOKUP(B27,Номенклатура!A:B,2,FALSE))</f>
      </c>
      <c r="D27" s="25"/>
      <c r="E27" s="23">
        <f>IF(C27="","",VLOOKUP(B27,Номенклатура!A:C,3,FALSE))</f>
      </c>
      <c r="F27" s="23">
        <f t="shared" si="3"/>
      </c>
    </row>
    <row r="28" spans="1:6" s="24" customFormat="1" ht="15">
      <c r="A28" s="22">
        <f t="shared" si="2"/>
      </c>
      <c r="B28" s="5"/>
      <c r="C28" s="28">
        <f>IF(B28="","",VLOOKUP(B28,Номенклатура!A:B,2,FALSE))</f>
      </c>
      <c r="D28" s="25"/>
      <c r="E28" s="23">
        <f>IF(C28="","",VLOOKUP(B28,Номенклатура!A:C,3,FALSE))</f>
      </c>
      <c r="F28" s="23">
        <f t="shared" si="3"/>
      </c>
    </row>
    <row r="29" spans="1:6" s="24" customFormat="1" ht="15">
      <c r="A29" s="22">
        <f t="shared" si="2"/>
      </c>
      <c r="B29" s="5"/>
      <c r="C29" s="28">
        <f>IF(B29="","",VLOOKUP(B29,Номенклатура!A:B,2,FALSE))</f>
      </c>
      <c r="D29" s="25"/>
      <c r="E29" s="23">
        <f>IF(C29="","",VLOOKUP(B29,Номенклатура!A:C,3,FALSE))</f>
      </c>
      <c r="F29" s="23">
        <f t="shared" si="3"/>
      </c>
    </row>
    <row r="30" spans="1:6" s="24" customFormat="1" ht="15">
      <c r="A30" s="22">
        <f t="shared" si="2"/>
      </c>
      <c r="B30" s="5"/>
      <c r="C30" s="28">
        <f>IF(B30="","",VLOOKUP(B30,Номенклатура!A:B,2,FALSE))</f>
      </c>
      <c r="D30" s="25"/>
      <c r="E30" s="23">
        <f>IF(C30="","",VLOOKUP(B30,Номенклатура!A:C,3,FALSE))</f>
      </c>
      <c r="F30" s="23">
        <f t="shared" si="3"/>
      </c>
    </row>
    <row r="31" spans="1:6" s="24" customFormat="1" ht="15">
      <c r="A31" s="22">
        <f t="shared" si="1"/>
      </c>
      <c r="B31" s="5"/>
      <c r="C31" s="28">
        <f>IF(B31="","",VLOOKUP(B31,Номенклатура!A:B,2,FALSE))</f>
      </c>
      <c r="D31" s="25"/>
      <c r="E31" s="23">
        <f>IF(C31="","",VLOOKUP(B31,Номенклатура!A:C,3,FALSE))</f>
      </c>
      <c r="F31" s="23">
        <f aca="true" t="shared" si="4" ref="F31:F45">IF(B31="","",D31*E31)</f>
      </c>
    </row>
    <row r="32" spans="1:6" s="24" customFormat="1" ht="15">
      <c r="A32" s="22">
        <f t="shared" si="1"/>
      </c>
      <c r="B32" s="5"/>
      <c r="C32" s="28">
        <f>IF(B32="","",VLOOKUP(B32,Номенклатура!A:B,2,FALSE))</f>
      </c>
      <c r="D32" s="25"/>
      <c r="E32" s="23">
        <f>IF(C32="","",VLOOKUP(B32,Номенклатура!A:C,3,FALSE))</f>
      </c>
      <c r="F32" s="23">
        <f t="shared" si="4"/>
      </c>
    </row>
    <row r="33" spans="1:6" s="24" customFormat="1" ht="15">
      <c r="A33" s="22">
        <f t="shared" si="1"/>
      </c>
      <c r="B33" s="5"/>
      <c r="C33" s="28">
        <f>IF(B33="","",VLOOKUP(B33,Номенклатура!A:B,2,FALSE))</f>
      </c>
      <c r="D33" s="25"/>
      <c r="E33" s="23">
        <f>IF(C33="","",VLOOKUP(B33,Номенклатура!A:C,3,FALSE))</f>
      </c>
      <c r="F33" s="23">
        <f t="shared" si="4"/>
      </c>
    </row>
    <row r="34" spans="1:6" s="24" customFormat="1" ht="15">
      <c r="A34" s="22">
        <f t="shared" si="1"/>
      </c>
      <c r="B34" s="5"/>
      <c r="C34" s="28">
        <f>IF(B34="","",VLOOKUP(B34,Номенклатура!A:B,2,FALSE))</f>
      </c>
      <c r="D34" s="25"/>
      <c r="E34" s="23">
        <f>IF(C34="","",VLOOKUP(B34,Номенклатура!A:C,3,FALSE))</f>
      </c>
      <c r="F34" s="23">
        <f t="shared" si="4"/>
      </c>
    </row>
    <row r="35" spans="1:6" s="24" customFormat="1" ht="15">
      <c r="A35" s="22">
        <f t="shared" si="1"/>
      </c>
      <c r="B35" s="5"/>
      <c r="C35" s="28">
        <f>IF(B35="","",VLOOKUP(B35,Номенклатура!A:B,2,FALSE))</f>
      </c>
      <c r="D35" s="25"/>
      <c r="E35" s="23">
        <f>IF(C35="","",VLOOKUP(B35,Номенклатура!A:C,3,FALSE))</f>
      </c>
      <c r="F35" s="23">
        <f t="shared" si="4"/>
      </c>
    </row>
    <row r="36" spans="1:6" s="24" customFormat="1" ht="15">
      <c r="A36" s="22">
        <f t="shared" si="1"/>
      </c>
      <c r="B36" s="5"/>
      <c r="C36" s="28">
        <f>IF(B36="","",VLOOKUP(B36,Номенклатура!A:B,2,FALSE))</f>
      </c>
      <c r="D36" s="25"/>
      <c r="E36" s="23">
        <f>IF(C36="","",VLOOKUP(B36,Номенклатура!A:C,3,FALSE))</f>
      </c>
      <c r="F36" s="23">
        <f t="shared" si="4"/>
      </c>
    </row>
    <row r="37" spans="1:6" s="24" customFormat="1" ht="15">
      <c r="A37" s="22">
        <f t="shared" si="1"/>
      </c>
      <c r="B37" s="5"/>
      <c r="C37" s="28">
        <f>IF(B37="","",VLOOKUP(B37,Номенклатура!A:B,2,FALSE))</f>
      </c>
      <c r="D37" s="25"/>
      <c r="E37" s="23">
        <f>IF(C37="","",VLOOKUP(B37,Номенклатура!A:C,3,FALSE))</f>
      </c>
      <c r="F37" s="23">
        <f t="shared" si="4"/>
      </c>
    </row>
    <row r="38" spans="1:6" s="24" customFormat="1" ht="15">
      <c r="A38" s="22">
        <f t="shared" si="1"/>
      </c>
      <c r="B38" s="5"/>
      <c r="C38" s="28">
        <f>IF(B38="","",VLOOKUP(B38,Номенклатура!A:B,2,FALSE))</f>
      </c>
      <c r="D38" s="25"/>
      <c r="E38" s="23">
        <f>IF(C38="","",VLOOKUP(B38,Номенклатура!A:C,3,FALSE))</f>
      </c>
      <c r="F38" s="23">
        <f t="shared" si="4"/>
      </c>
    </row>
    <row r="39" spans="1:6" s="24" customFormat="1" ht="15">
      <c r="A39" s="22">
        <f t="shared" si="1"/>
      </c>
      <c r="B39" s="5"/>
      <c r="C39" s="28">
        <f>IF(B39="","",VLOOKUP(B39,Номенклатура!A:B,2,FALSE))</f>
      </c>
      <c r="D39" s="25"/>
      <c r="E39" s="23">
        <f>IF(C39="","",VLOOKUP(B39,Номенклатура!A:C,3,FALSE))</f>
      </c>
      <c r="F39" s="23">
        <f t="shared" si="4"/>
      </c>
    </row>
    <row r="40" spans="1:6" s="24" customFormat="1" ht="15">
      <c r="A40" s="22">
        <f t="shared" si="1"/>
      </c>
      <c r="B40" s="5"/>
      <c r="C40" s="28">
        <f>IF(B40="","",VLOOKUP(B40,Номенклатура!A:B,2,FALSE))</f>
      </c>
      <c r="D40" s="25"/>
      <c r="E40" s="23">
        <f>IF(C40="","",VLOOKUP(B40,Номенклатура!A:C,3,FALSE))</f>
      </c>
      <c r="F40" s="23">
        <f t="shared" si="4"/>
      </c>
    </row>
    <row r="41" spans="1:6" s="24" customFormat="1" ht="15">
      <c r="A41" s="22">
        <f t="shared" si="1"/>
      </c>
      <c r="B41" s="5"/>
      <c r="C41" s="28">
        <f>IF(B41="","",VLOOKUP(B41,Номенклатура!A:B,2,FALSE))</f>
      </c>
      <c r="D41" s="25"/>
      <c r="E41" s="23">
        <f>IF(C41="","",VLOOKUP(B41,Номенклатура!A:C,3,FALSE))</f>
      </c>
      <c r="F41" s="23">
        <f t="shared" si="4"/>
      </c>
    </row>
    <row r="42" spans="1:6" s="24" customFormat="1" ht="15">
      <c r="A42" s="22">
        <f t="shared" si="1"/>
      </c>
      <c r="B42" s="5"/>
      <c r="C42" s="28">
        <f>IF(B42="","",VLOOKUP(B42,Номенклатура!A:B,2,FALSE))</f>
      </c>
      <c r="D42" s="25"/>
      <c r="E42" s="23">
        <f>IF(C42="","",VLOOKUP(B42,Номенклатура!A:C,3,FALSE))</f>
      </c>
      <c r="F42" s="23">
        <f t="shared" si="4"/>
      </c>
    </row>
    <row r="43" spans="1:6" s="24" customFormat="1" ht="15">
      <c r="A43" s="22">
        <f t="shared" si="1"/>
      </c>
      <c r="B43" s="5"/>
      <c r="C43" s="28">
        <f>IF(B43="","",VLOOKUP(B43,Номенклатура!A:B,2,FALSE))</f>
      </c>
      <c r="D43" s="25"/>
      <c r="E43" s="23">
        <f>IF(C43="","",VLOOKUP(B43,Номенклатура!A:C,3,FALSE))</f>
      </c>
      <c r="F43" s="23">
        <f t="shared" si="4"/>
      </c>
    </row>
    <row r="44" spans="1:6" s="24" customFormat="1" ht="15">
      <c r="A44" s="22">
        <f t="shared" si="1"/>
      </c>
      <c r="B44" s="5"/>
      <c r="C44" s="28">
        <f>IF(B44="","",VLOOKUP(B44,Номенклатура!A:B,2,FALSE))</f>
      </c>
      <c r="D44" s="25"/>
      <c r="E44" s="23">
        <f>IF(C44="","",VLOOKUP(B44,Номенклатура!A:C,3,FALSE))</f>
      </c>
      <c r="F44" s="23">
        <f t="shared" si="4"/>
      </c>
    </row>
    <row r="45" spans="1:6" s="24" customFormat="1" ht="15">
      <c r="A45" s="22">
        <f t="shared" si="1"/>
      </c>
      <c r="B45" s="5"/>
      <c r="C45" s="28">
        <f>IF(B45="","",VLOOKUP(B45,Номенклатура!A:B,2,FALSE))</f>
      </c>
      <c r="D45" s="25"/>
      <c r="E45" s="23">
        <f>IF(C45="","",VLOOKUP(B45,Номенклатура!A:C,3,FALSE))</f>
      </c>
      <c r="F45" s="23">
        <f t="shared" si="4"/>
      </c>
    </row>
    <row r="46" spans="5:7" ht="15">
      <c r="E46" s="9" t="s">
        <v>16</v>
      </c>
      <c r="F46" s="10">
        <f>SUM(F6:F45)</f>
        <v>0</v>
      </c>
      <c r="G46">
        <f>IF(AND(B46="",D46=""),"",1)</f>
      </c>
    </row>
    <row r="47" spans="1:7" ht="15">
      <c r="A47" s="41" t="str">
        <f>"Всего наименований "&amp;COUNT(F6:F14)&amp;" на сумму "&amp;FIXED(F46,2,0)&amp;" руб."</f>
        <v>Всего наименований 0 на сумму 0,00 руб.</v>
      </c>
      <c r="B47" s="41"/>
      <c r="C47" s="41"/>
      <c r="D47" s="41"/>
      <c r="E47" s="41"/>
      <c r="F47" s="41"/>
      <c r="G47">
        <f>IF(AND(B47="",D47=""),"",1)</f>
      </c>
    </row>
    <row r="48" spans="1:7" ht="30" customHeight="1">
      <c r="A48" s="40" t="str">
        <f>C144</f>
        <v>Ноль рублей 00 копеек</v>
      </c>
      <c r="B48" s="40"/>
      <c r="C48" s="40"/>
      <c r="D48" s="40"/>
      <c r="E48" s="40"/>
      <c r="F48" s="40"/>
      <c r="G48">
        <f>IF(AND(B48="",D48=""),"",1)</f>
      </c>
    </row>
    <row r="50" ht="15">
      <c r="A50" s="2" t="s">
        <v>20</v>
      </c>
    </row>
    <row r="51" spans="2:5" ht="15">
      <c r="B51" s="2"/>
      <c r="C51" s="2"/>
      <c r="D51" s="2"/>
      <c r="E51" s="2"/>
    </row>
    <row r="131" spans="2:3" ht="15">
      <c r="B131" s="42" t="s">
        <v>17</v>
      </c>
      <c r="C131" s="43"/>
    </row>
    <row r="132" spans="2:3" ht="15">
      <c r="B132" s="12" t="s">
        <v>18</v>
      </c>
      <c r="C132" s="13">
        <f>IF(F46&lt;0,0,F46)</f>
        <v>0</v>
      </c>
    </row>
    <row r="133" spans="2:3" ht="15">
      <c r="B133" s="14">
        <f>IF(LEN(B137)&gt;9,VALUE(MID(B137,LEN(B137)-9,1)),0)</f>
        <v>0</v>
      </c>
      <c r="C133" s="15">
        <f>IF(B133=0,"",CHOOSE(B133,"один миллион ","два миллиона ","три миллиона ","четыре миллиона ","пять миллионов ","шесть миллионов ","семь миллионов ","восемь миллионов ","девять миллионов "))</f>
      </c>
    </row>
    <row r="134" spans="2:3" ht="15">
      <c r="B134" s="14">
        <f>IF(LEN(B137)&gt;8,VALUE(MID(B137,LEN(B137)-8,1)),0)</f>
        <v>0</v>
      </c>
      <c r="C134" s="15">
        <f>IF(B134=0,"",CHOOSE(B134,"сто ","двести ","триста ","четыреста ","пятьсот ","шестьсот ","семьсот ","восемьсот ","девятьсот "))</f>
      </c>
    </row>
    <row r="135" spans="2:3" ht="15">
      <c r="B135" s="14">
        <f>IF(LEN(B137)&gt;7,VALUE(MID(B137,LEN(B137)-7,1)),0)</f>
        <v>0</v>
      </c>
      <c r="C135" s="15">
        <f>IF(AND(B135=1,B136=0),"десять ",IF(B135=0,"",CHOOSE(B135,CHOOSE(B136,"одиннадцать ","двенадцать ","тринадцать ","четырнадцать ","пятнадцать ","шестнадцать ","семнадцать ","восемнадцать ","девятнадцать "),"двадцать ","тридцать ","сорок ","пятьдесят ","шестьдесят ","семьдесят ","восемьдесят ","девяносто ")))</f>
      </c>
    </row>
    <row r="136" spans="2:3" ht="15">
      <c r="B136" s="14">
        <f>IF(LEN(B137)&gt;6,VALUE(MID(B137,LEN(B137)-6,1)),0)</f>
        <v>0</v>
      </c>
      <c r="C136" s="15">
        <f>IF(OR(B135=1,B136=0),"",CHOOSE(B136,"одна ","две ","три ","четыре ","пять ","шесть ","семь ","восемь ","девять "))</f>
      </c>
    </row>
    <row r="137" spans="2:3" ht="15">
      <c r="B137" s="16" t="str">
        <f>FIXED(C132,2,1)</f>
        <v>0,00</v>
      </c>
      <c r="C137" s="15">
        <f>IF(SUM(B133:B136)=0,"",CHOOSE(IF(AND(B135&lt;&gt;1,B136=1),1,IF(AND(B135&lt;&gt;1,B136&gt;1,B136&lt;5),2,3)),"тысяча ","тысячи ","тысяч "))</f>
      </c>
    </row>
    <row r="138" spans="2:3" ht="15">
      <c r="B138" s="14">
        <f>IF(LEN(B137)&gt;5,VALUE(MID(B137,LEN(B137)-5,1)),0)</f>
        <v>0</v>
      </c>
      <c r="C138" s="15">
        <f>IF(B138=0,"",CHOOSE(B138,"сто ","двести ","триста ","четыреста ","пятьсот ","шестьсот ","семьсот ","восемьсот ","девятьсот "))</f>
      </c>
    </row>
    <row r="139" spans="2:3" ht="15">
      <c r="B139" s="14">
        <f>IF(LEN(B137)&gt;4,VALUE(MID(B137,LEN(B137)-4,1)),0)</f>
        <v>0</v>
      </c>
      <c r="C139" s="15">
        <f>IF(AND(B139=1,B140=0),"десять ",IF(B139=0,"",CHOOSE(B139,CHOOSE(B140,"одиннадцать ","двенадцать ","тринадцать ","четырнадцать ","пятнадцать ","шестнадцать ","семнадцать ","восемнадцать ","девятнадцать "),"двадцать ","тридцать ","сорок ","пятьдесят ","шестьдесят ","семьдесят ","восемьдесят ","девяносто ")))</f>
      </c>
    </row>
    <row r="140" spans="2:3" ht="15">
      <c r="B140" s="14">
        <f>IF(LEN(B137)&gt;3,VALUE(MID(B137,LEN(B137)-3,1)),0)</f>
        <v>0</v>
      </c>
      <c r="C140" s="15">
        <f>IF(OR(B139=1,B140=0),"",CHOOSE(B140,"один ","два ","три ","четыре ","пять ","шесть ","семь ","восемь ","девять "))</f>
      </c>
    </row>
    <row r="141" spans="2:3" ht="15">
      <c r="B141" s="14" t="str">
        <f>IF(LEN(B137)&gt;10,"ошибка: превышение разрядности числа!",C133&amp;C134&amp;C135&amp;C136&amp;C137&amp;C138&amp;C139&amp;C140&amp;C141&amp;C142&amp;C143)</f>
        <v>ноль рублей 00 копеек</v>
      </c>
      <c r="C141" s="15" t="str">
        <f>IF(SUM(B133:B136,B138:B140)=0,"ноль рублей ",CHOOSE(IF(AND(B139&lt;&gt;1,B140=1),1,IF(AND(B139&lt;&gt;1,B140&gt;1,B140&lt;5),2,3)),"рубль ","рубля ","рублей "))</f>
        <v>ноль рублей </v>
      </c>
    </row>
    <row r="142" spans="2:3" ht="15">
      <c r="B142" s="14">
        <f>IF(LEN(B137)&gt;1,VALUE(MID(B137,LEN(B137)-1,1)),0)</f>
        <v>0</v>
      </c>
      <c r="C142" s="15" t="str">
        <f>CONCATENATE(B142,B143," ")</f>
        <v>00 </v>
      </c>
    </row>
    <row r="143" spans="2:3" ht="15">
      <c r="B143" s="14">
        <f>VALUE(RIGHT(B137,1))</f>
        <v>0</v>
      </c>
      <c r="C143" s="15" t="str">
        <f>CHOOSE(IF(AND(B142&lt;&gt;1,B143=1),1,IF(AND(B142&lt;&gt;1,B143&gt;1,B143&lt;5),2,3)),"копейка","копейки","копеек")</f>
        <v>копеек</v>
      </c>
    </row>
    <row r="144" spans="2:3" ht="15">
      <c r="B144" s="17" t="s">
        <v>19</v>
      </c>
      <c r="C144" s="18" t="str">
        <f>REPLACE(B141,1,1,UPPER(LEFT(B141,1)))</f>
        <v>Ноль рублей 00 копеек</v>
      </c>
    </row>
    <row r="145" spans="2:3" ht="15">
      <c r="B145" s="18">
        <f>IF(LEN(B137)&gt;10,"ошибка: превышение разрядности числа!",C133&amp;C134&amp;C135&amp;C136&amp;C137&amp;C138&amp;C139&amp;C140)</f>
      </c>
      <c r="C145" s="18">
        <f>REPLACE(B145,1,1,UPPER(LEFT(B145,1)))</f>
      </c>
    </row>
  </sheetData>
  <sheetProtection/>
  <mergeCells count="5">
    <mergeCell ref="D1:E1"/>
    <mergeCell ref="B131:C131"/>
    <mergeCell ref="A3:F3"/>
    <mergeCell ref="A47:F47"/>
    <mergeCell ref="A48:F48"/>
  </mergeCells>
  <dataValidations count="1">
    <dataValidation type="list" allowBlank="1" showInputMessage="1" showErrorMessage="1" sqref="B6:B45">
      <formula1>Номенклатура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Evgeniy</dc:creator>
  <cp:keywords/>
  <dc:description/>
  <cp:lastModifiedBy>Evgeniy</cp:lastModifiedBy>
  <cp:lastPrinted>2017-09-06T08:56:03Z</cp:lastPrinted>
  <dcterms:created xsi:type="dcterms:W3CDTF">2017-09-05T18:45:48Z</dcterms:created>
  <dcterms:modified xsi:type="dcterms:W3CDTF">2019-01-28T07:37:26Z</dcterms:modified>
  <cp:category/>
  <cp:version/>
  <cp:contentType/>
  <cp:contentStatus/>
</cp:coreProperties>
</file>